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Z:\Share - AP\Budget\24-25 Budget\"/>
    </mc:Choice>
  </mc:AlternateContent>
  <xr:revisionPtr revIDLastSave="0" documentId="8_{B05DF597-A635-4068-AA73-03DCB313DAAF}" xr6:coauthVersionLast="36" xr6:coauthVersionMax="36" xr10:uidLastSave="{00000000-0000-0000-0000-000000000000}"/>
  <bookViews>
    <workbookView xWindow="0" yWindow="0" windowWidth="28800" windowHeight="11925" xr2:uid="{212D694B-DA43-469A-BF53-4414509304E2}"/>
  </bookViews>
  <sheets>
    <sheet name="Announcement" sheetId="1" r:id="rId1"/>
  </sheets>
  <externalReferences>
    <externalReference r:id="rId2"/>
  </externalReferences>
  <definedNames>
    <definedName name="_xlnm.Print_Area" localSheetId="0">Announcement!$A$1:$J$29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D25" i="1"/>
  <c r="I25" i="1" s="1"/>
  <c r="C25" i="1"/>
  <c r="I24" i="1"/>
  <c r="H24" i="1"/>
  <c r="F24" i="1"/>
  <c r="E24" i="1"/>
  <c r="D24" i="1"/>
  <c r="C24" i="1"/>
  <c r="H23" i="1"/>
  <c r="D23" i="1"/>
  <c r="I23" i="1" s="1"/>
  <c r="C23" i="1"/>
  <c r="D22" i="1"/>
  <c r="I22" i="1" s="1"/>
  <c r="C22" i="1"/>
  <c r="H21" i="1"/>
  <c r="D21" i="1"/>
  <c r="I21" i="1" s="1"/>
  <c r="C21" i="1"/>
  <c r="H20" i="1"/>
  <c r="I20" i="1" s="1"/>
  <c r="D20" i="1"/>
  <c r="C20" i="1"/>
  <c r="H19" i="1"/>
  <c r="D19" i="1"/>
  <c r="I19" i="1" s="1"/>
  <c r="C19" i="1"/>
  <c r="I18" i="1"/>
  <c r="D18" i="1"/>
  <c r="C18" i="1"/>
  <c r="H17" i="1"/>
  <c r="D17" i="1"/>
  <c r="I17" i="1" s="1"/>
  <c r="C17" i="1"/>
  <c r="H16" i="1"/>
  <c r="D16" i="1"/>
  <c r="I16" i="1" s="1"/>
  <c r="C16" i="1"/>
  <c r="F15" i="1"/>
  <c r="E15" i="1"/>
  <c r="D15" i="1"/>
  <c r="I15" i="1" s="1"/>
  <c r="C15" i="1"/>
  <c r="H14" i="1"/>
  <c r="I14" i="1" s="1"/>
  <c r="D14" i="1"/>
  <c r="C14" i="1"/>
  <c r="H13" i="1"/>
  <c r="F13" i="1"/>
  <c r="E13" i="1"/>
  <c r="D13" i="1"/>
  <c r="I13" i="1" s="1"/>
  <c r="C13" i="1"/>
  <c r="H12" i="1"/>
  <c r="D12" i="1"/>
  <c r="I12" i="1" s="1"/>
  <c r="C12" i="1"/>
  <c r="H11" i="1"/>
  <c r="D11" i="1"/>
  <c r="I11" i="1" s="1"/>
  <c r="C11" i="1"/>
  <c r="H10" i="1"/>
  <c r="D10" i="1"/>
  <c r="I10" i="1" s="1"/>
  <c r="C10" i="1"/>
  <c r="D9" i="1"/>
  <c r="I9" i="1" s="1"/>
  <c r="C9" i="1"/>
  <c r="I8" i="1"/>
  <c r="H8" i="1"/>
  <c r="D8" i="1"/>
  <c r="C8" i="1"/>
  <c r="H7" i="1"/>
  <c r="D7" i="1"/>
  <c r="I7" i="1" s="1"/>
  <c r="C7" i="1"/>
  <c r="K25" i="1" l="1"/>
</calcChain>
</file>

<file path=xl/sharedStrings.xml><?xml version="1.0" encoding="utf-8"?>
<sst xmlns="http://schemas.openxmlformats.org/spreadsheetml/2006/main" count="32" uniqueCount="32">
  <si>
    <t xml:space="preserve">NOTICE OF PROPOSED SALARY INCREASE </t>
  </si>
  <si>
    <t>OF ELECTED OFFICIALS OF BANDERA COUNTY, TEXAS</t>
  </si>
  <si>
    <t>Bandera County's Commissioners Court is considering increasing the pay of the following elected officials for Fiscal Year 2024-2025 including a 3% salary Cost of Living Allowance, 5% targeted increase to specific positions, and a new rate of $45,000 for Constables.  A public hearing will be held in the Bandera County Courthouse on August 8, 2024 at 10:00 am, pursuant to Local Government Code Chapter 152.013. If approved, the new pay will be effective October 1, 2024.</t>
  </si>
  <si>
    <t>POSITION</t>
  </si>
  <si>
    <t xml:space="preserve"> PRESENT SALARY </t>
  </si>
  <si>
    <t xml:space="preserve"> PROPOSED SALARY </t>
  </si>
  <si>
    <t xml:space="preserve"> PRESENT  ALLOWANCES</t>
  </si>
  <si>
    <t xml:space="preserve"> PROPOSED  ALLOWANCES</t>
  </si>
  <si>
    <t>PRESENT LONGEVITY</t>
  </si>
  <si>
    <t>PROPOSED LONGEVITY*</t>
  </si>
  <si>
    <t xml:space="preserve"> TOTAL AMOUNT OF PROPOSED INCREASE </t>
  </si>
  <si>
    <t>County Judge</t>
  </si>
  <si>
    <t>Commissioner, Pct 1</t>
  </si>
  <si>
    <t>Commissioner, Pct 2</t>
  </si>
  <si>
    <t>Commissioner, Pct 3</t>
  </si>
  <si>
    <t>Commissioner, Pct 4</t>
  </si>
  <si>
    <t>County Clerk</t>
  </si>
  <si>
    <t>District Clerk</t>
  </si>
  <si>
    <t>County Treasurer</t>
  </si>
  <si>
    <t>Tax Assessor/Collector</t>
  </si>
  <si>
    <t>County Attorney</t>
  </si>
  <si>
    <t>Justice of the Peace, Pct 1</t>
  </si>
  <si>
    <t>Justice of the Peace, Pct 2</t>
  </si>
  <si>
    <t>Justice of the Peace, Pct 3</t>
  </si>
  <si>
    <t>Justice of the Peace, Pct 4</t>
  </si>
  <si>
    <t>Constable, Pct 1 **</t>
  </si>
  <si>
    <t>Constable, Pct 2 **</t>
  </si>
  <si>
    <t>Constable, Pct 3 **</t>
  </si>
  <si>
    <t>Constable, Pct 4 **</t>
  </si>
  <si>
    <t>Sheriff **</t>
  </si>
  <si>
    <t>* Longevity is based on a mathematical calculation using $60/year for those officials with five or more years working for the county. It increases yearly and base amount may vary slightly depending on work anniversary date. If an elected official is replaced,  longevity changes on that date to the new rate authorized to the new official or $0.00 if five years county employment hasn't been met.</t>
  </si>
  <si>
    <t>** Position is eligible to receive a $1,000 allowance for each of the following certificates the incumbent possesses: Intermediate, Advanced, and Master Peace Officer. Additionally, constables are eligible to receive $600 for a Civil Process Certificate. Officials not receiving the full allowance will have their salary increased effective after providing proof to Human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</si>
</sst>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164" formatCode="&quot;$&quot;#,##0"/>
    <numFmt numFmtId="165" formatCode="&quot;$&quot;#,##0.00"/>
  </numFmts>
  <fonts count="5">
    <font>
      <sz val="10"/>
      <name val="Arial"/>
    </font>
    <font>
      <b/>
      <sz val="14"/>
      <name val="Arial"/>
      <family val="2"/>
    </font>
    <font>
      <sz val="9"/>
      <name val="Arial"/>
      <family val="2"/>
    </font>
    <font>
      <sz val="9"/>
      <name val="Avenir Next Condensed"/>
    </font>
    <font>
      <sz val="10"/>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40">
    <xf numFmtId="0" fontId="0" fillId="0" borderId="0" xfId="0"/>
    <xf numFmtId="0" fontId="0" fillId="0" borderId="1" xfId="0" applyBorder="1"/>
    <xf numFmtId="0" fontId="0" fillId="0" borderId="2" xfId="0" applyBorder="1"/>
    <xf numFmtId="0" fontId="0" fillId="0" borderId="3" xfId="0" applyBorder="1"/>
    <xf numFmtId="0" fontId="0" fillId="0" borderId="0" xfId="0" applyAlignment="1">
      <alignment vertical="top"/>
    </xf>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0" fillId="0" borderId="5" xfId="0" applyBorder="1"/>
    <xf numFmtId="0" fontId="0" fillId="0" borderId="4" xfId="0" applyBorder="1" applyAlignment="1">
      <alignment vertical="top"/>
    </xf>
    <xf numFmtId="0" fontId="1" fillId="0" borderId="0" xfId="0" applyFont="1" applyBorder="1" applyAlignment="1">
      <alignment horizontal="center" vertical="top" wrapText="1"/>
    </xf>
    <xf numFmtId="0" fontId="0" fillId="0" borderId="5" xfId="0" applyBorder="1" applyAlignment="1">
      <alignment vertical="top"/>
    </xf>
    <xf numFmtId="0" fontId="2" fillId="0" borderId="0" xfId="0" applyFont="1" applyBorder="1" applyAlignment="1">
      <alignment wrapText="1"/>
    </xf>
    <xf numFmtId="0" fontId="3" fillId="0" borderId="0" xfId="0" applyFont="1" applyBorder="1"/>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vertical="center"/>
    </xf>
    <xf numFmtId="6" fontId="2" fillId="0" borderId="8" xfId="0" applyNumberFormat="1" applyFont="1" applyFill="1" applyBorder="1" applyAlignment="1">
      <alignment vertical="center"/>
    </xf>
    <xf numFmtId="164" fontId="2" fillId="0" borderId="11" xfId="0" applyNumberFormat="1" applyFont="1" applyFill="1" applyBorder="1" applyAlignment="1">
      <alignment horizontal="right" vertical="center" wrapText="1"/>
    </xf>
    <xf numFmtId="7" fontId="2" fillId="0" borderId="8" xfId="1" applyNumberFormat="1" applyFont="1" applyBorder="1" applyAlignment="1">
      <alignment horizontal="right" vertical="center"/>
    </xf>
    <xf numFmtId="165" fontId="2" fillId="0" borderId="11" xfId="0" applyNumberFormat="1" applyFont="1" applyFill="1" applyBorder="1" applyAlignment="1">
      <alignment horizontal="right" vertical="center"/>
    </xf>
    <xf numFmtId="7" fontId="0" fillId="0" borderId="0" xfId="0" applyNumberFormat="1"/>
    <xf numFmtId="164" fontId="2" fillId="0" borderId="6" xfId="0" applyNumberFormat="1" applyFont="1" applyFill="1" applyBorder="1" applyAlignment="1">
      <alignment horizontal="right" vertical="center" wrapText="1"/>
    </xf>
    <xf numFmtId="164" fontId="2" fillId="0" borderId="9" xfId="0" applyNumberFormat="1" applyFont="1" applyFill="1" applyBorder="1" applyAlignment="1">
      <alignment horizontal="right" vertical="center" wrapText="1"/>
    </xf>
    <xf numFmtId="7" fontId="2" fillId="0" borderId="6" xfId="1" applyNumberFormat="1" applyFont="1" applyBorder="1" applyAlignment="1">
      <alignment horizontal="right" vertical="center"/>
    </xf>
    <xf numFmtId="164" fontId="2" fillId="0" borderId="10" xfId="0" applyNumberFormat="1" applyFont="1" applyFill="1" applyBorder="1" applyAlignment="1">
      <alignment horizontal="right" vertical="center" wrapText="1"/>
    </xf>
    <xf numFmtId="7" fontId="2" fillId="0" borderId="12" xfId="1" applyNumberFormat="1" applyFont="1" applyBorder="1" applyAlignment="1">
      <alignment horizontal="right" vertical="center"/>
    </xf>
    <xf numFmtId="164" fontId="2" fillId="0" borderId="6" xfId="1" applyNumberFormat="1" applyFont="1" applyBorder="1" applyAlignment="1">
      <alignment horizontal="right" vertical="center"/>
    </xf>
    <xf numFmtId="7" fontId="2" fillId="0" borderId="10" xfId="1" applyNumberFormat="1" applyFont="1" applyBorder="1" applyAlignment="1">
      <alignment horizontal="right" vertical="center"/>
    </xf>
    <xf numFmtId="164" fontId="2" fillId="0" borderId="12" xfId="1" applyNumberFormat="1" applyFont="1" applyBorder="1" applyAlignment="1">
      <alignment horizontal="right" vertical="center"/>
    </xf>
    <xf numFmtId="164" fontId="2" fillId="0" borderId="8" xfId="1" applyNumberFormat="1" applyFont="1" applyBorder="1" applyAlignment="1">
      <alignment horizontal="right" vertical="center"/>
    </xf>
    <xf numFmtId="6" fontId="2" fillId="0" borderId="6" xfId="0" applyNumberFormat="1" applyFont="1" applyFill="1" applyBorder="1" applyAlignment="1">
      <alignment vertical="center"/>
    </xf>
    <xf numFmtId="165" fontId="0" fillId="0" borderId="0" xfId="0" applyNumberFormat="1"/>
    <xf numFmtId="0" fontId="3" fillId="0" borderId="0" xfId="0" applyFont="1" applyFill="1" applyBorder="1"/>
    <xf numFmtId="0" fontId="2" fillId="0" borderId="0" xfId="0" applyFont="1" applyFill="1" applyBorder="1" applyAlignment="1">
      <alignment vertical="top" wrapText="1"/>
    </xf>
    <xf numFmtId="0" fontId="0" fillId="0" borderId="13" xfId="0" applyBorder="1"/>
    <xf numFmtId="0" fontId="0" fillId="0" borderId="14" xfId="0" applyBorder="1"/>
    <xf numFmtId="0" fontId="0" fillId="0" borderId="15"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5%20Elected%20Officials%20Sala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Changes"/>
      <sheetName val="New Budget"/>
      <sheetName val="Announcement"/>
      <sheetName val="Letters"/>
      <sheetName val="2015"/>
    </sheetNames>
    <sheetDataSet>
      <sheetData sheetId="0">
        <row r="5">
          <cell r="B5">
            <v>59857</v>
          </cell>
          <cell r="F5">
            <v>61653</v>
          </cell>
        </row>
        <row r="6">
          <cell r="B6">
            <v>28504</v>
          </cell>
          <cell r="F6">
            <v>29359</v>
          </cell>
        </row>
        <row r="7">
          <cell r="B7">
            <v>28504</v>
          </cell>
          <cell r="F7">
            <v>29359</v>
          </cell>
        </row>
        <row r="8">
          <cell r="B8">
            <v>28504</v>
          </cell>
          <cell r="F8">
            <v>29359</v>
          </cell>
        </row>
        <row r="9">
          <cell r="B9">
            <v>28504</v>
          </cell>
          <cell r="F9">
            <v>29359</v>
          </cell>
        </row>
        <row r="10">
          <cell r="B10">
            <v>63541</v>
          </cell>
          <cell r="F10">
            <v>68624</v>
          </cell>
        </row>
        <row r="11">
          <cell r="B11">
            <v>63541</v>
          </cell>
          <cell r="F11">
            <v>68624</v>
          </cell>
        </row>
        <row r="12">
          <cell r="B12">
            <v>63541</v>
          </cell>
          <cell r="F12">
            <v>68624</v>
          </cell>
        </row>
        <row r="13">
          <cell r="B13">
            <v>63541</v>
          </cell>
          <cell r="F13">
            <v>68624</v>
          </cell>
        </row>
        <row r="14">
          <cell r="B14">
            <v>99589</v>
          </cell>
          <cell r="F14">
            <v>102577</v>
          </cell>
        </row>
        <row r="15">
          <cell r="B15">
            <v>41883</v>
          </cell>
          <cell r="F15">
            <v>45234</v>
          </cell>
        </row>
        <row r="16">
          <cell r="B16">
            <v>41883</v>
          </cell>
          <cell r="F16">
            <v>45234</v>
          </cell>
        </row>
        <row r="17">
          <cell r="B17">
            <v>41883</v>
          </cell>
          <cell r="F17">
            <v>45234</v>
          </cell>
        </row>
        <row r="18">
          <cell r="B18">
            <v>41883</v>
          </cell>
          <cell r="F18">
            <v>45234</v>
          </cell>
        </row>
        <row r="19">
          <cell r="B19">
            <v>40798</v>
          </cell>
          <cell r="F19">
            <v>45000</v>
          </cell>
        </row>
        <row r="20">
          <cell r="B20">
            <v>40798</v>
          </cell>
          <cell r="F20">
            <v>45000</v>
          </cell>
        </row>
        <row r="21">
          <cell r="B21">
            <v>40798</v>
          </cell>
          <cell r="F21">
            <v>45000</v>
          </cell>
        </row>
        <row r="22">
          <cell r="B22">
            <v>40798</v>
          </cell>
          <cell r="F22">
            <v>45000</v>
          </cell>
        </row>
        <row r="23">
          <cell r="B23">
            <v>77559</v>
          </cell>
          <cell r="F23">
            <v>79886</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7CDE-8F83-44C2-93DA-AB53731B0E78}">
  <sheetPr>
    <pageSetUpPr fitToPage="1"/>
  </sheetPr>
  <dimension ref="A1:L29"/>
  <sheetViews>
    <sheetView tabSelected="1" workbookViewId="0">
      <selection activeCell="B28" sqref="B28:I28"/>
    </sheetView>
  </sheetViews>
  <sheetFormatPr defaultRowHeight="12.75"/>
  <cols>
    <col min="1" max="1" width="1.7109375" customWidth="1"/>
    <col min="2" max="2" width="22.7109375" customWidth="1"/>
    <col min="3" max="3" width="10.7109375" bestFit="1" customWidth="1"/>
    <col min="4" max="4" width="11" customWidth="1"/>
    <col min="5" max="6" width="12.85546875" customWidth="1"/>
    <col min="7" max="7" width="10.5703125" bestFit="1" customWidth="1"/>
    <col min="8" max="8" width="11.28515625" customWidth="1"/>
    <col min="9" max="9" width="11.42578125" customWidth="1"/>
    <col min="10" max="10" width="1.7109375" customWidth="1"/>
    <col min="11" max="11" width="10.28515625" customWidth="1"/>
    <col min="12" max="12" width="10.140625" bestFit="1" customWidth="1"/>
    <col min="257" max="257" width="27.28515625" bestFit="1" customWidth="1"/>
    <col min="258" max="260" width="10.7109375" bestFit="1" customWidth="1"/>
    <col min="261" max="261" width="10.7109375" customWidth="1"/>
    <col min="262" max="264" width="9.7109375" bestFit="1" customWidth="1"/>
    <col min="513" max="513" width="27.28515625" bestFit="1" customWidth="1"/>
    <col min="514" max="516" width="10.7109375" bestFit="1" customWidth="1"/>
    <col min="517" max="517" width="10.7109375" customWidth="1"/>
    <col min="518" max="520" width="9.7109375" bestFit="1" customWidth="1"/>
    <col min="769" max="769" width="27.28515625" bestFit="1" customWidth="1"/>
    <col min="770" max="772" width="10.7109375" bestFit="1" customWidth="1"/>
    <col min="773" max="773" width="10.7109375" customWidth="1"/>
    <col min="774" max="776" width="9.7109375" bestFit="1" customWidth="1"/>
    <col min="1025" max="1025" width="27.28515625" bestFit="1" customWidth="1"/>
    <col min="1026" max="1028" width="10.7109375" bestFit="1" customWidth="1"/>
    <col min="1029" max="1029" width="10.7109375" customWidth="1"/>
    <col min="1030" max="1032" width="9.7109375" bestFit="1" customWidth="1"/>
    <col min="1281" max="1281" width="27.28515625" bestFit="1" customWidth="1"/>
    <col min="1282" max="1284" width="10.7109375" bestFit="1" customWidth="1"/>
    <col min="1285" max="1285" width="10.7109375" customWidth="1"/>
    <col min="1286" max="1288" width="9.7109375" bestFit="1" customWidth="1"/>
    <col min="1537" max="1537" width="27.28515625" bestFit="1" customWidth="1"/>
    <col min="1538" max="1540" width="10.7109375" bestFit="1" customWidth="1"/>
    <col min="1541" max="1541" width="10.7109375" customWidth="1"/>
    <col min="1542" max="1544" width="9.7109375" bestFit="1" customWidth="1"/>
    <col min="1793" max="1793" width="27.28515625" bestFit="1" customWidth="1"/>
    <col min="1794" max="1796" width="10.7109375" bestFit="1" customWidth="1"/>
    <col min="1797" max="1797" width="10.7109375" customWidth="1"/>
    <col min="1798" max="1800" width="9.7109375" bestFit="1" customWidth="1"/>
    <col min="2049" max="2049" width="27.28515625" bestFit="1" customWidth="1"/>
    <col min="2050" max="2052" width="10.7109375" bestFit="1" customWidth="1"/>
    <col min="2053" max="2053" width="10.7109375" customWidth="1"/>
    <col min="2054" max="2056" width="9.7109375" bestFit="1" customWidth="1"/>
    <col min="2305" max="2305" width="27.28515625" bestFit="1" customWidth="1"/>
    <col min="2306" max="2308" width="10.7109375" bestFit="1" customWidth="1"/>
    <col min="2309" max="2309" width="10.7109375" customWidth="1"/>
    <col min="2310" max="2312" width="9.7109375" bestFit="1" customWidth="1"/>
    <col min="2561" max="2561" width="27.28515625" bestFit="1" customWidth="1"/>
    <col min="2562" max="2564" width="10.7109375" bestFit="1" customWidth="1"/>
    <col min="2565" max="2565" width="10.7109375" customWidth="1"/>
    <col min="2566" max="2568" width="9.7109375" bestFit="1" customWidth="1"/>
    <col min="2817" max="2817" width="27.28515625" bestFit="1" customWidth="1"/>
    <col min="2818" max="2820" width="10.7109375" bestFit="1" customWidth="1"/>
    <col min="2821" max="2821" width="10.7109375" customWidth="1"/>
    <col min="2822" max="2824" width="9.7109375" bestFit="1" customWidth="1"/>
    <col min="3073" max="3073" width="27.28515625" bestFit="1" customWidth="1"/>
    <col min="3074" max="3076" width="10.7109375" bestFit="1" customWidth="1"/>
    <col min="3077" max="3077" width="10.7109375" customWidth="1"/>
    <col min="3078" max="3080" width="9.7109375" bestFit="1" customWidth="1"/>
    <col min="3329" max="3329" width="27.28515625" bestFit="1" customWidth="1"/>
    <col min="3330" max="3332" width="10.7109375" bestFit="1" customWidth="1"/>
    <col min="3333" max="3333" width="10.7109375" customWidth="1"/>
    <col min="3334" max="3336" width="9.7109375" bestFit="1" customWidth="1"/>
    <col min="3585" max="3585" width="27.28515625" bestFit="1" customWidth="1"/>
    <col min="3586" max="3588" width="10.7109375" bestFit="1" customWidth="1"/>
    <col min="3589" max="3589" width="10.7109375" customWidth="1"/>
    <col min="3590" max="3592" width="9.7109375" bestFit="1" customWidth="1"/>
    <col min="3841" max="3841" width="27.28515625" bestFit="1" customWidth="1"/>
    <col min="3842" max="3844" width="10.7109375" bestFit="1" customWidth="1"/>
    <col min="3845" max="3845" width="10.7109375" customWidth="1"/>
    <col min="3846" max="3848" width="9.7109375" bestFit="1" customWidth="1"/>
    <col min="4097" max="4097" width="27.28515625" bestFit="1" customWidth="1"/>
    <col min="4098" max="4100" width="10.7109375" bestFit="1" customWidth="1"/>
    <col min="4101" max="4101" width="10.7109375" customWidth="1"/>
    <col min="4102" max="4104" width="9.7109375" bestFit="1" customWidth="1"/>
    <col min="4353" max="4353" width="27.28515625" bestFit="1" customWidth="1"/>
    <col min="4354" max="4356" width="10.7109375" bestFit="1" customWidth="1"/>
    <col min="4357" max="4357" width="10.7109375" customWidth="1"/>
    <col min="4358" max="4360" width="9.7109375" bestFit="1" customWidth="1"/>
    <col min="4609" max="4609" width="27.28515625" bestFit="1" customWidth="1"/>
    <col min="4610" max="4612" width="10.7109375" bestFit="1" customWidth="1"/>
    <col min="4613" max="4613" width="10.7109375" customWidth="1"/>
    <col min="4614" max="4616" width="9.7109375" bestFit="1" customWidth="1"/>
    <col min="4865" max="4865" width="27.28515625" bestFit="1" customWidth="1"/>
    <col min="4866" max="4868" width="10.7109375" bestFit="1" customWidth="1"/>
    <col min="4869" max="4869" width="10.7109375" customWidth="1"/>
    <col min="4870" max="4872" width="9.7109375" bestFit="1" customWidth="1"/>
    <col min="5121" max="5121" width="27.28515625" bestFit="1" customWidth="1"/>
    <col min="5122" max="5124" width="10.7109375" bestFit="1" customWidth="1"/>
    <col min="5125" max="5125" width="10.7109375" customWidth="1"/>
    <col min="5126" max="5128" width="9.7109375" bestFit="1" customWidth="1"/>
    <col min="5377" max="5377" width="27.28515625" bestFit="1" customWidth="1"/>
    <col min="5378" max="5380" width="10.7109375" bestFit="1" customWidth="1"/>
    <col min="5381" max="5381" width="10.7109375" customWidth="1"/>
    <col min="5382" max="5384" width="9.7109375" bestFit="1" customWidth="1"/>
    <col min="5633" max="5633" width="27.28515625" bestFit="1" customWidth="1"/>
    <col min="5634" max="5636" width="10.7109375" bestFit="1" customWidth="1"/>
    <col min="5637" max="5637" width="10.7109375" customWidth="1"/>
    <col min="5638" max="5640" width="9.7109375" bestFit="1" customWidth="1"/>
    <col min="5889" max="5889" width="27.28515625" bestFit="1" customWidth="1"/>
    <col min="5890" max="5892" width="10.7109375" bestFit="1" customWidth="1"/>
    <col min="5893" max="5893" width="10.7109375" customWidth="1"/>
    <col min="5894" max="5896" width="9.7109375" bestFit="1" customWidth="1"/>
    <col min="6145" max="6145" width="27.28515625" bestFit="1" customWidth="1"/>
    <col min="6146" max="6148" width="10.7109375" bestFit="1" customWidth="1"/>
    <col min="6149" max="6149" width="10.7109375" customWidth="1"/>
    <col min="6150" max="6152" width="9.7109375" bestFit="1" customWidth="1"/>
    <col min="6401" max="6401" width="27.28515625" bestFit="1" customWidth="1"/>
    <col min="6402" max="6404" width="10.7109375" bestFit="1" customWidth="1"/>
    <col min="6405" max="6405" width="10.7109375" customWidth="1"/>
    <col min="6406" max="6408" width="9.7109375" bestFit="1" customWidth="1"/>
    <col min="6657" max="6657" width="27.28515625" bestFit="1" customWidth="1"/>
    <col min="6658" max="6660" width="10.7109375" bestFit="1" customWidth="1"/>
    <col min="6661" max="6661" width="10.7109375" customWidth="1"/>
    <col min="6662" max="6664" width="9.7109375" bestFit="1" customWidth="1"/>
    <col min="6913" max="6913" width="27.28515625" bestFit="1" customWidth="1"/>
    <col min="6914" max="6916" width="10.7109375" bestFit="1" customWidth="1"/>
    <col min="6917" max="6917" width="10.7109375" customWidth="1"/>
    <col min="6918" max="6920" width="9.7109375" bestFit="1" customWidth="1"/>
    <col min="7169" max="7169" width="27.28515625" bestFit="1" customWidth="1"/>
    <col min="7170" max="7172" width="10.7109375" bestFit="1" customWidth="1"/>
    <col min="7173" max="7173" width="10.7109375" customWidth="1"/>
    <col min="7174" max="7176" width="9.7109375" bestFit="1" customWidth="1"/>
    <col min="7425" max="7425" width="27.28515625" bestFit="1" customWidth="1"/>
    <col min="7426" max="7428" width="10.7109375" bestFit="1" customWidth="1"/>
    <col min="7429" max="7429" width="10.7109375" customWidth="1"/>
    <col min="7430" max="7432" width="9.7109375" bestFit="1" customWidth="1"/>
    <col min="7681" max="7681" width="27.28515625" bestFit="1" customWidth="1"/>
    <col min="7682" max="7684" width="10.7109375" bestFit="1" customWidth="1"/>
    <col min="7685" max="7685" width="10.7109375" customWidth="1"/>
    <col min="7686" max="7688" width="9.7109375" bestFit="1" customWidth="1"/>
    <col min="7937" max="7937" width="27.28515625" bestFit="1" customWidth="1"/>
    <col min="7938" max="7940" width="10.7109375" bestFit="1" customWidth="1"/>
    <col min="7941" max="7941" width="10.7109375" customWidth="1"/>
    <col min="7942" max="7944" width="9.7109375" bestFit="1" customWidth="1"/>
    <col min="8193" max="8193" width="27.28515625" bestFit="1" customWidth="1"/>
    <col min="8194" max="8196" width="10.7109375" bestFit="1" customWidth="1"/>
    <col min="8197" max="8197" width="10.7109375" customWidth="1"/>
    <col min="8198" max="8200" width="9.7109375" bestFit="1" customWidth="1"/>
    <col min="8449" max="8449" width="27.28515625" bestFit="1" customWidth="1"/>
    <col min="8450" max="8452" width="10.7109375" bestFit="1" customWidth="1"/>
    <col min="8453" max="8453" width="10.7109375" customWidth="1"/>
    <col min="8454" max="8456" width="9.7109375" bestFit="1" customWidth="1"/>
    <col min="8705" max="8705" width="27.28515625" bestFit="1" customWidth="1"/>
    <col min="8706" max="8708" width="10.7109375" bestFit="1" customWidth="1"/>
    <col min="8709" max="8709" width="10.7109375" customWidth="1"/>
    <col min="8710" max="8712" width="9.7109375" bestFit="1" customWidth="1"/>
    <col min="8961" max="8961" width="27.28515625" bestFit="1" customWidth="1"/>
    <col min="8962" max="8964" width="10.7109375" bestFit="1" customWidth="1"/>
    <col min="8965" max="8965" width="10.7109375" customWidth="1"/>
    <col min="8966" max="8968" width="9.7109375" bestFit="1" customWidth="1"/>
    <col min="9217" max="9217" width="27.28515625" bestFit="1" customWidth="1"/>
    <col min="9218" max="9220" width="10.7109375" bestFit="1" customWidth="1"/>
    <col min="9221" max="9221" width="10.7109375" customWidth="1"/>
    <col min="9222" max="9224" width="9.7109375" bestFit="1" customWidth="1"/>
    <col min="9473" max="9473" width="27.28515625" bestFit="1" customWidth="1"/>
    <col min="9474" max="9476" width="10.7109375" bestFit="1" customWidth="1"/>
    <col min="9477" max="9477" width="10.7109375" customWidth="1"/>
    <col min="9478" max="9480" width="9.7109375" bestFit="1" customWidth="1"/>
    <col min="9729" max="9729" width="27.28515625" bestFit="1" customWidth="1"/>
    <col min="9730" max="9732" width="10.7109375" bestFit="1" customWidth="1"/>
    <col min="9733" max="9733" width="10.7109375" customWidth="1"/>
    <col min="9734" max="9736" width="9.7109375" bestFit="1" customWidth="1"/>
    <col min="9985" max="9985" width="27.28515625" bestFit="1" customWidth="1"/>
    <col min="9986" max="9988" width="10.7109375" bestFit="1" customWidth="1"/>
    <col min="9989" max="9989" width="10.7109375" customWidth="1"/>
    <col min="9990" max="9992" width="9.7109375" bestFit="1" customWidth="1"/>
    <col min="10241" max="10241" width="27.28515625" bestFit="1" customWidth="1"/>
    <col min="10242" max="10244" width="10.7109375" bestFit="1" customWidth="1"/>
    <col min="10245" max="10245" width="10.7109375" customWidth="1"/>
    <col min="10246" max="10248" width="9.7109375" bestFit="1" customWidth="1"/>
    <col min="10497" max="10497" width="27.28515625" bestFit="1" customWidth="1"/>
    <col min="10498" max="10500" width="10.7109375" bestFit="1" customWidth="1"/>
    <col min="10501" max="10501" width="10.7109375" customWidth="1"/>
    <col min="10502" max="10504" width="9.7109375" bestFit="1" customWidth="1"/>
    <col min="10753" max="10753" width="27.28515625" bestFit="1" customWidth="1"/>
    <col min="10754" max="10756" width="10.7109375" bestFit="1" customWidth="1"/>
    <col min="10757" max="10757" width="10.7109375" customWidth="1"/>
    <col min="10758" max="10760" width="9.7109375" bestFit="1" customWidth="1"/>
    <col min="11009" max="11009" width="27.28515625" bestFit="1" customWidth="1"/>
    <col min="11010" max="11012" width="10.7109375" bestFit="1" customWidth="1"/>
    <col min="11013" max="11013" width="10.7109375" customWidth="1"/>
    <col min="11014" max="11016" width="9.7109375" bestFit="1" customWidth="1"/>
    <col min="11265" max="11265" width="27.28515625" bestFit="1" customWidth="1"/>
    <col min="11266" max="11268" width="10.7109375" bestFit="1" customWidth="1"/>
    <col min="11269" max="11269" width="10.7109375" customWidth="1"/>
    <col min="11270" max="11272" width="9.7109375" bestFit="1" customWidth="1"/>
    <col min="11521" max="11521" width="27.28515625" bestFit="1" customWidth="1"/>
    <col min="11522" max="11524" width="10.7109375" bestFit="1" customWidth="1"/>
    <col min="11525" max="11525" width="10.7109375" customWidth="1"/>
    <col min="11526" max="11528" width="9.7109375" bestFit="1" customWidth="1"/>
    <col min="11777" max="11777" width="27.28515625" bestFit="1" customWidth="1"/>
    <col min="11778" max="11780" width="10.7109375" bestFit="1" customWidth="1"/>
    <col min="11781" max="11781" width="10.7109375" customWidth="1"/>
    <col min="11782" max="11784" width="9.7109375" bestFit="1" customWidth="1"/>
    <col min="12033" max="12033" width="27.28515625" bestFit="1" customWidth="1"/>
    <col min="12034" max="12036" width="10.7109375" bestFit="1" customWidth="1"/>
    <col min="12037" max="12037" width="10.7109375" customWidth="1"/>
    <col min="12038" max="12040" width="9.7109375" bestFit="1" customWidth="1"/>
    <col min="12289" max="12289" width="27.28515625" bestFit="1" customWidth="1"/>
    <col min="12290" max="12292" width="10.7109375" bestFit="1" customWidth="1"/>
    <col min="12293" max="12293" width="10.7109375" customWidth="1"/>
    <col min="12294" max="12296" width="9.7109375" bestFit="1" customWidth="1"/>
    <col min="12545" max="12545" width="27.28515625" bestFit="1" customWidth="1"/>
    <col min="12546" max="12548" width="10.7109375" bestFit="1" customWidth="1"/>
    <col min="12549" max="12549" width="10.7109375" customWidth="1"/>
    <col min="12550" max="12552" width="9.7109375" bestFit="1" customWidth="1"/>
    <col min="12801" max="12801" width="27.28515625" bestFit="1" customWidth="1"/>
    <col min="12802" max="12804" width="10.7109375" bestFit="1" customWidth="1"/>
    <col min="12805" max="12805" width="10.7109375" customWidth="1"/>
    <col min="12806" max="12808" width="9.7109375" bestFit="1" customWidth="1"/>
    <col min="13057" max="13057" width="27.28515625" bestFit="1" customWidth="1"/>
    <col min="13058" max="13060" width="10.7109375" bestFit="1" customWidth="1"/>
    <col min="13061" max="13061" width="10.7109375" customWidth="1"/>
    <col min="13062" max="13064" width="9.7109375" bestFit="1" customWidth="1"/>
    <col min="13313" max="13313" width="27.28515625" bestFit="1" customWidth="1"/>
    <col min="13314" max="13316" width="10.7109375" bestFit="1" customWidth="1"/>
    <col min="13317" max="13317" width="10.7109375" customWidth="1"/>
    <col min="13318" max="13320" width="9.7109375" bestFit="1" customWidth="1"/>
    <col min="13569" max="13569" width="27.28515625" bestFit="1" customWidth="1"/>
    <col min="13570" max="13572" width="10.7109375" bestFit="1" customWidth="1"/>
    <col min="13573" max="13573" width="10.7109375" customWidth="1"/>
    <col min="13574" max="13576" width="9.7109375" bestFit="1" customWidth="1"/>
    <col min="13825" max="13825" width="27.28515625" bestFit="1" customWidth="1"/>
    <col min="13826" max="13828" width="10.7109375" bestFit="1" customWidth="1"/>
    <col min="13829" max="13829" width="10.7109375" customWidth="1"/>
    <col min="13830" max="13832" width="9.7109375" bestFit="1" customWidth="1"/>
    <col min="14081" max="14081" width="27.28515625" bestFit="1" customWidth="1"/>
    <col min="14082" max="14084" width="10.7109375" bestFit="1" customWidth="1"/>
    <col min="14085" max="14085" width="10.7109375" customWidth="1"/>
    <col min="14086" max="14088" width="9.7109375" bestFit="1" customWidth="1"/>
    <col min="14337" max="14337" width="27.28515625" bestFit="1" customWidth="1"/>
    <col min="14338" max="14340" width="10.7109375" bestFit="1" customWidth="1"/>
    <col min="14341" max="14341" width="10.7109375" customWidth="1"/>
    <col min="14342" max="14344" width="9.7109375" bestFit="1" customWidth="1"/>
    <col min="14593" max="14593" width="27.28515625" bestFit="1" customWidth="1"/>
    <col min="14594" max="14596" width="10.7109375" bestFit="1" customWidth="1"/>
    <col min="14597" max="14597" width="10.7109375" customWidth="1"/>
    <col min="14598" max="14600" width="9.7109375" bestFit="1" customWidth="1"/>
    <col min="14849" max="14849" width="27.28515625" bestFit="1" customWidth="1"/>
    <col min="14850" max="14852" width="10.7109375" bestFit="1" customWidth="1"/>
    <col min="14853" max="14853" width="10.7109375" customWidth="1"/>
    <col min="14854" max="14856" width="9.7109375" bestFit="1" customWidth="1"/>
    <col min="15105" max="15105" width="27.28515625" bestFit="1" customWidth="1"/>
    <col min="15106" max="15108" width="10.7109375" bestFit="1" customWidth="1"/>
    <col min="15109" max="15109" width="10.7109375" customWidth="1"/>
    <col min="15110" max="15112" width="9.7109375" bestFit="1" customWidth="1"/>
    <col min="15361" max="15361" width="27.28515625" bestFit="1" customWidth="1"/>
    <col min="15362" max="15364" width="10.7109375" bestFit="1" customWidth="1"/>
    <col min="15365" max="15365" width="10.7109375" customWidth="1"/>
    <col min="15366" max="15368" width="9.7109375" bestFit="1" customWidth="1"/>
    <col min="15617" max="15617" width="27.28515625" bestFit="1" customWidth="1"/>
    <col min="15618" max="15620" width="10.7109375" bestFit="1" customWidth="1"/>
    <col min="15621" max="15621" width="10.7109375" customWidth="1"/>
    <col min="15622" max="15624" width="9.7109375" bestFit="1" customWidth="1"/>
    <col min="15873" max="15873" width="27.28515625" bestFit="1" customWidth="1"/>
    <col min="15874" max="15876" width="10.7109375" bestFit="1" customWidth="1"/>
    <col min="15877" max="15877" width="10.7109375" customWidth="1"/>
    <col min="15878" max="15880" width="9.7109375" bestFit="1" customWidth="1"/>
    <col min="16129" max="16129" width="27.28515625" bestFit="1" customWidth="1"/>
    <col min="16130" max="16132" width="10.7109375" bestFit="1" customWidth="1"/>
    <col min="16133" max="16133" width="10.7109375" customWidth="1"/>
    <col min="16134" max="16136" width="9.7109375" bestFit="1" customWidth="1"/>
  </cols>
  <sheetData>
    <row r="1" spans="1:12" s="4" customFormat="1" ht="6.75" customHeight="1">
      <c r="A1" s="1"/>
      <c r="B1" s="2"/>
      <c r="C1" s="2"/>
      <c r="D1" s="2"/>
      <c r="E1" s="2"/>
      <c r="F1" s="2"/>
      <c r="G1" s="2"/>
      <c r="H1" s="2"/>
      <c r="I1" s="2"/>
      <c r="J1" s="3"/>
    </row>
    <row r="2" spans="1:12" ht="18">
      <c r="A2" s="5"/>
      <c r="B2" s="6" t="s">
        <v>0</v>
      </c>
      <c r="C2" s="7"/>
      <c r="D2" s="7"/>
      <c r="E2" s="7"/>
      <c r="F2" s="7"/>
      <c r="G2" s="7"/>
      <c r="H2" s="7"/>
      <c r="I2" s="7"/>
      <c r="J2" s="8"/>
    </row>
    <row r="3" spans="1:12" ht="18">
      <c r="A3" s="9"/>
      <c r="B3" s="10" t="s">
        <v>1</v>
      </c>
      <c r="C3" s="10"/>
      <c r="D3" s="10"/>
      <c r="E3" s="10"/>
      <c r="F3" s="10"/>
      <c r="G3" s="10"/>
      <c r="H3" s="10"/>
      <c r="I3" s="10"/>
      <c r="J3" s="11"/>
    </row>
    <row r="4" spans="1:12" ht="51" customHeight="1">
      <c r="A4" s="5"/>
      <c r="B4" s="12" t="s">
        <v>2</v>
      </c>
      <c r="C4" s="12"/>
      <c r="D4" s="12"/>
      <c r="E4" s="12"/>
      <c r="F4" s="12"/>
      <c r="G4" s="12"/>
      <c r="H4" s="12"/>
      <c r="I4" s="12"/>
      <c r="J4" s="8"/>
    </row>
    <row r="5" spans="1:12" ht="13.5" thickBot="1">
      <c r="A5" s="5"/>
      <c r="B5" s="13"/>
      <c r="C5" s="13"/>
      <c r="D5" s="13"/>
      <c r="E5" s="13"/>
      <c r="F5" s="13"/>
      <c r="G5" s="13"/>
      <c r="H5" s="13"/>
      <c r="I5" s="13"/>
      <c r="J5" s="8"/>
    </row>
    <row r="6" spans="1:12" ht="48.75" thickBot="1">
      <c r="A6" s="5"/>
      <c r="B6" s="14" t="s">
        <v>3</v>
      </c>
      <c r="C6" s="15" t="s">
        <v>4</v>
      </c>
      <c r="D6" s="16" t="s">
        <v>5</v>
      </c>
      <c r="E6" s="17" t="s">
        <v>6</v>
      </c>
      <c r="F6" s="17" t="s">
        <v>7</v>
      </c>
      <c r="G6" s="17" t="s">
        <v>8</v>
      </c>
      <c r="H6" s="17" t="s">
        <v>9</v>
      </c>
      <c r="I6" s="17" t="s">
        <v>10</v>
      </c>
      <c r="J6" s="8"/>
    </row>
    <row r="7" spans="1:12" ht="18.75" customHeight="1" thickBot="1">
      <c r="A7" s="5"/>
      <c r="B7" s="18" t="s">
        <v>11</v>
      </c>
      <c r="C7" s="19">
        <f>'[1]Optional Changes'!B5</f>
        <v>59857</v>
      </c>
      <c r="D7" s="19">
        <f>'[1]Optional Changes'!F5</f>
        <v>61653</v>
      </c>
      <c r="E7" s="20">
        <v>7200</v>
      </c>
      <c r="F7" s="20">
        <v>7200</v>
      </c>
      <c r="G7" s="21">
        <v>1615</v>
      </c>
      <c r="H7" s="21">
        <f>G7+60</f>
        <v>1675</v>
      </c>
      <c r="I7" s="22">
        <f>D7-C7+F7-E7+H7-G7</f>
        <v>1856</v>
      </c>
      <c r="J7" s="8"/>
      <c r="L7" s="23"/>
    </row>
    <row r="8" spans="1:12" ht="18.75" customHeight="1" thickBot="1">
      <c r="A8" s="5"/>
      <c r="B8" s="18" t="s">
        <v>12</v>
      </c>
      <c r="C8" s="19">
        <f>'[1]Optional Changes'!B6</f>
        <v>28504</v>
      </c>
      <c r="D8" s="19">
        <f>'[1]Optional Changes'!F6</f>
        <v>29359</v>
      </c>
      <c r="E8" s="24">
        <v>7200</v>
      </c>
      <c r="F8" s="25">
        <v>7200</v>
      </c>
      <c r="G8" s="26">
        <v>405</v>
      </c>
      <c r="H8" s="21">
        <f t="shared" ref="H8:H25" si="0">G8+60</f>
        <v>465</v>
      </c>
      <c r="I8" s="22">
        <f t="shared" ref="I8:I25" si="1">D8-C8+F8-E8+H8-G8</f>
        <v>915</v>
      </c>
      <c r="J8" s="8"/>
      <c r="L8" s="23"/>
    </row>
    <row r="9" spans="1:12" ht="18.75" customHeight="1" thickBot="1">
      <c r="A9" s="5"/>
      <c r="B9" s="18" t="s">
        <v>13</v>
      </c>
      <c r="C9" s="19">
        <f>'[1]Optional Changes'!B7</f>
        <v>28504</v>
      </c>
      <c r="D9" s="19">
        <f>'[1]Optional Changes'!F7</f>
        <v>29359</v>
      </c>
      <c r="E9" s="27">
        <v>7200</v>
      </c>
      <c r="F9" s="20">
        <v>7200</v>
      </c>
      <c r="G9" s="28">
        <v>0</v>
      </c>
      <c r="H9" s="21">
        <v>0</v>
      </c>
      <c r="I9" s="22">
        <f t="shared" si="1"/>
        <v>855</v>
      </c>
      <c r="J9" s="8"/>
      <c r="L9" s="23"/>
    </row>
    <row r="10" spans="1:12" ht="18.75" customHeight="1" thickBot="1">
      <c r="A10" s="5"/>
      <c r="B10" s="18" t="s">
        <v>14</v>
      </c>
      <c r="C10" s="19">
        <f>'[1]Optional Changes'!B8</f>
        <v>28504</v>
      </c>
      <c r="D10" s="19">
        <f>'[1]Optional Changes'!F8</f>
        <v>29359</v>
      </c>
      <c r="E10" s="27">
        <v>7200</v>
      </c>
      <c r="F10" s="20">
        <v>7200</v>
      </c>
      <c r="G10" s="26">
        <v>1110</v>
      </c>
      <c r="H10" s="21">
        <f t="shared" si="0"/>
        <v>1170</v>
      </c>
      <c r="I10" s="22">
        <f t="shared" si="1"/>
        <v>915</v>
      </c>
      <c r="J10" s="8"/>
      <c r="L10" s="23"/>
    </row>
    <row r="11" spans="1:12" ht="18.75" customHeight="1" thickBot="1">
      <c r="A11" s="5"/>
      <c r="B11" s="18" t="s">
        <v>15</v>
      </c>
      <c r="C11" s="19">
        <f>'[1]Optional Changes'!B9</f>
        <v>28504</v>
      </c>
      <c r="D11" s="19">
        <f>'[1]Optional Changes'!F9</f>
        <v>29359</v>
      </c>
      <c r="E11" s="27">
        <v>7200</v>
      </c>
      <c r="F11" s="20">
        <v>7200</v>
      </c>
      <c r="G11" s="28">
        <v>525</v>
      </c>
      <c r="H11" s="21">
        <f t="shared" si="0"/>
        <v>585</v>
      </c>
      <c r="I11" s="22">
        <f t="shared" si="1"/>
        <v>915</v>
      </c>
      <c r="J11" s="8"/>
      <c r="L11" s="23"/>
    </row>
    <row r="12" spans="1:12" ht="18.75" customHeight="1" thickBot="1">
      <c r="A12" s="5"/>
      <c r="B12" s="18" t="s">
        <v>16</v>
      </c>
      <c r="C12" s="19">
        <f>'[1]Optional Changes'!B10</f>
        <v>63541</v>
      </c>
      <c r="D12" s="19">
        <f>'[1]Optional Changes'!F10</f>
        <v>68624</v>
      </c>
      <c r="E12" s="27">
        <v>1200</v>
      </c>
      <c r="F12" s="20">
        <v>1200</v>
      </c>
      <c r="G12" s="26">
        <v>1022.5</v>
      </c>
      <c r="H12" s="21">
        <f t="shared" si="0"/>
        <v>1082.5</v>
      </c>
      <c r="I12" s="22">
        <f t="shared" si="1"/>
        <v>5143</v>
      </c>
      <c r="J12" s="8"/>
      <c r="L12" s="23"/>
    </row>
    <row r="13" spans="1:12" ht="18.75" customHeight="1" thickBot="1">
      <c r="A13" s="5"/>
      <c r="B13" s="18" t="s">
        <v>17</v>
      </c>
      <c r="C13" s="19">
        <f>'[1]Optional Changes'!B11</f>
        <v>63541</v>
      </c>
      <c r="D13" s="19">
        <f>'[1]Optional Changes'!F11</f>
        <v>68624</v>
      </c>
      <c r="E13" s="27">
        <f>1200+5000</f>
        <v>6200</v>
      </c>
      <c r="F13" s="20">
        <f>1200+5000</f>
        <v>6200</v>
      </c>
      <c r="G13" s="28">
        <v>1855</v>
      </c>
      <c r="H13" s="21">
        <f t="shared" si="0"/>
        <v>1915</v>
      </c>
      <c r="I13" s="22">
        <f t="shared" si="1"/>
        <v>5143</v>
      </c>
      <c r="J13" s="8"/>
      <c r="L13" s="23"/>
    </row>
    <row r="14" spans="1:12" ht="18.75" customHeight="1" thickBot="1">
      <c r="A14" s="5"/>
      <c r="B14" s="18" t="s">
        <v>18</v>
      </c>
      <c r="C14" s="19">
        <f>'[1]Optional Changes'!B12</f>
        <v>63541</v>
      </c>
      <c r="D14" s="19">
        <f>'[1]Optional Changes'!F12</f>
        <v>68624</v>
      </c>
      <c r="E14" s="27">
        <v>1200</v>
      </c>
      <c r="F14" s="20">
        <v>1200</v>
      </c>
      <c r="G14" s="26">
        <v>1535</v>
      </c>
      <c r="H14" s="21">
        <f t="shared" si="0"/>
        <v>1595</v>
      </c>
      <c r="I14" s="22">
        <f t="shared" si="1"/>
        <v>5143</v>
      </c>
      <c r="J14" s="8"/>
      <c r="L14" s="23"/>
    </row>
    <row r="15" spans="1:12" ht="18.75" customHeight="1" thickBot="1">
      <c r="A15" s="5"/>
      <c r="B15" s="18" t="s">
        <v>19</v>
      </c>
      <c r="C15" s="19">
        <f>'[1]Optional Changes'!B13</f>
        <v>63541</v>
      </c>
      <c r="D15" s="19">
        <f>'[1]Optional Changes'!F13</f>
        <v>68624</v>
      </c>
      <c r="E15" s="27">
        <f>1200+15650</f>
        <v>16850</v>
      </c>
      <c r="F15" s="20">
        <f>1200+15650</f>
        <v>16850</v>
      </c>
      <c r="G15" s="28">
        <v>0</v>
      </c>
      <c r="H15" s="21">
        <v>0</v>
      </c>
      <c r="I15" s="22">
        <f t="shared" si="1"/>
        <v>5083</v>
      </c>
      <c r="J15" s="8"/>
      <c r="L15" s="23"/>
    </row>
    <row r="16" spans="1:12" ht="18.75" customHeight="1" thickBot="1">
      <c r="A16" s="5"/>
      <c r="B16" s="18" t="s">
        <v>20</v>
      </c>
      <c r="C16" s="19">
        <f>'[1]Optional Changes'!B14</f>
        <v>99589</v>
      </c>
      <c r="D16" s="19">
        <f>'[1]Optional Changes'!F14</f>
        <v>102577</v>
      </c>
      <c r="E16" s="29">
        <v>0</v>
      </c>
      <c r="F16" s="29">
        <v>0</v>
      </c>
      <c r="G16" s="26">
        <v>645</v>
      </c>
      <c r="H16" s="21">
        <f t="shared" si="0"/>
        <v>705</v>
      </c>
      <c r="I16" s="22">
        <f t="shared" si="1"/>
        <v>3048</v>
      </c>
      <c r="J16" s="8"/>
      <c r="L16" s="23"/>
    </row>
    <row r="17" spans="1:12" ht="18.75" customHeight="1" thickBot="1">
      <c r="A17" s="5"/>
      <c r="B17" s="18" t="s">
        <v>21</v>
      </c>
      <c r="C17" s="19">
        <f>'[1]Optional Changes'!B15</f>
        <v>41883</v>
      </c>
      <c r="D17" s="19">
        <f>'[1]Optional Changes'!F15</f>
        <v>45234</v>
      </c>
      <c r="E17" s="27">
        <v>5760</v>
      </c>
      <c r="F17" s="27">
        <v>5760</v>
      </c>
      <c r="G17" s="26">
        <v>525</v>
      </c>
      <c r="H17" s="21">
        <f t="shared" si="0"/>
        <v>585</v>
      </c>
      <c r="I17" s="22">
        <f t="shared" si="1"/>
        <v>3411</v>
      </c>
      <c r="J17" s="8"/>
      <c r="L17" s="23"/>
    </row>
    <row r="18" spans="1:12" ht="18.75" customHeight="1" thickBot="1">
      <c r="A18" s="5"/>
      <c r="B18" s="18" t="s">
        <v>22</v>
      </c>
      <c r="C18" s="19">
        <f>'[1]Optional Changes'!B16</f>
        <v>41883</v>
      </c>
      <c r="D18" s="19">
        <f>'[1]Optional Changes'!F16</f>
        <v>45234</v>
      </c>
      <c r="E18" s="27">
        <v>5760</v>
      </c>
      <c r="F18" s="27">
        <v>5760</v>
      </c>
      <c r="G18" s="30">
        <v>0</v>
      </c>
      <c r="H18" s="21">
        <v>0</v>
      </c>
      <c r="I18" s="22">
        <f t="shared" si="1"/>
        <v>3351</v>
      </c>
      <c r="J18" s="8"/>
      <c r="L18" s="23"/>
    </row>
    <row r="19" spans="1:12" ht="18.75" customHeight="1" thickBot="1">
      <c r="A19" s="5"/>
      <c r="B19" s="18" t="s">
        <v>23</v>
      </c>
      <c r="C19" s="19">
        <f>'[1]Optional Changes'!B17</f>
        <v>41883</v>
      </c>
      <c r="D19" s="19">
        <f>'[1]Optional Changes'!F17</f>
        <v>45234</v>
      </c>
      <c r="E19" s="27">
        <v>5760</v>
      </c>
      <c r="F19" s="20">
        <v>5760</v>
      </c>
      <c r="G19" s="30">
        <v>225</v>
      </c>
      <c r="H19" s="21">
        <f>345</f>
        <v>345</v>
      </c>
      <c r="I19" s="22">
        <f t="shared" si="1"/>
        <v>3471</v>
      </c>
      <c r="J19" s="8"/>
      <c r="L19" s="23"/>
    </row>
    <row r="20" spans="1:12" ht="18.75" customHeight="1" thickBot="1">
      <c r="A20" s="5"/>
      <c r="B20" s="18" t="s">
        <v>24</v>
      </c>
      <c r="C20" s="19">
        <f>'[1]Optional Changes'!B18</f>
        <v>41883</v>
      </c>
      <c r="D20" s="19">
        <f>'[1]Optional Changes'!F18</f>
        <v>45234</v>
      </c>
      <c r="E20" s="24">
        <v>7920</v>
      </c>
      <c r="F20" s="24">
        <v>7920</v>
      </c>
      <c r="G20" s="30">
        <v>1132.5</v>
      </c>
      <c r="H20" s="21">
        <f t="shared" si="0"/>
        <v>1192.5</v>
      </c>
      <c r="I20" s="22">
        <f t="shared" si="1"/>
        <v>3411</v>
      </c>
      <c r="J20" s="8"/>
      <c r="L20" s="23"/>
    </row>
    <row r="21" spans="1:12" ht="18.75" customHeight="1" thickBot="1">
      <c r="A21" s="5"/>
      <c r="B21" s="18" t="s">
        <v>25</v>
      </c>
      <c r="C21" s="19">
        <f>'[1]Optional Changes'!B19</f>
        <v>40798</v>
      </c>
      <c r="D21" s="19">
        <f>'[1]Optional Changes'!F19</f>
        <v>45000</v>
      </c>
      <c r="E21" s="27">
        <v>3000</v>
      </c>
      <c r="F21" s="20">
        <v>3000</v>
      </c>
      <c r="G21" s="30">
        <v>1605</v>
      </c>
      <c r="H21" s="21">
        <f t="shared" si="0"/>
        <v>1665</v>
      </c>
      <c r="I21" s="22">
        <f t="shared" si="1"/>
        <v>4262</v>
      </c>
      <c r="J21" s="8"/>
      <c r="L21" s="23"/>
    </row>
    <row r="22" spans="1:12" ht="18.75" customHeight="1" thickBot="1">
      <c r="A22" s="5"/>
      <c r="B22" s="18" t="s">
        <v>26</v>
      </c>
      <c r="C22" s="19">
        <f>'[1]Optional Changes'!B20</f>
        <v>40798</v>
      </c>
      <c r="D22" s="19">
        <f>'[1]Optional Changes'!F20</f>
        <v>45000</v>
      </c>
      <c r="E22" s="27">
        <v>2000</v>
      </c>
      <c r="F22" s="20">
        <v>2000</v>
      </c>
      <c r="G22" s="28">
        <v>0</v>
      </c>
      <c r="H22" s="21">
        <v>0</v>
      </c>
      <c r="I22" s="22">
        <f t="shared" si="1"/>
        <v>4202</v>
      </c>
      <c r="J22" s="8"/>
      <c r="L22" s="23"/>
    </row>
    <row r="23" spans="1:12" ht="18.75" customHeight="1" thickBot="1">
      <c r="A23" s="5"/>
      <c r="B23" s="18" t="s">
        <v>27</v>
      </c>
      <c r="C23" s="19">
        <f>'[1]Optional Changes'!B21</f>
        <v>40798</v>
      </c>
      <c r="D23" s="19">
        <f>'[1]Optional Changes'!F21</f>
        <v>45000</v>
      </c>
      <c r="E23" s="31">
        <v>0</v>
      </c>
      <c r="F23" s="32">
        <v>0</v>
      </c>
      <c r="G23" s="26">
        <v>1242.5</v>
      </c>
      <c r="H23" s="21">
        <f t="shared" si="0"/>
        <v>1302.5</v>
      </c>
      <c r="I23" s="22">
        <f t="shared" si="1"/>
        <v>4262</v>
      </c>
      <c r="J23" s="8"/>
      <c r="L23" s="23"/>
    </row>
    <row r="24" spans="1:12" ht="18.75" customHeight="1" thickBot="1">
      <c r="A24" s="5"/>
      <c r="B24" s="18" t="s">
        <v>28</v>
      </c>
      <c r="C24" s="19">
        <f>'[1]Optional Changes'!B22</f>
        <v>40798</v>
      </c>
      <c r="D24" s="19">
        <f>'[1]Optional Changes'!F22</f>
        <v>45000</v>
      </c>
      <c r="E24" s="24">
        <f>3000+600</f>
        <v>3600</v>
      </c>
      <c r="F24" s="24">
        <f>3000+600</f>
        <v>3600</v>
      </c>
      <c r="G24" s="30">
        <v>885</v>
      </c>
      <c r="H24" s="26">
        <f t="shared" si="0"/>
        <v>945</v>
      </c>
      <c r="I24" s="22">
        <f t="shared" si="1"/>
        <v>4262</v>
      </c>
      <c r="J24" s="8"/>
      <c r="L24" s="23"/>
    </row>
    <row r="25" spans="1:12" ht="18.75" customHeight="1" thickBot="1">
      <c r="A25" s="5"/>
      <c r="B25" s="18" t="s">
        <v>29</v>
      </c>
      <c r="C25" s="33">
        <f>'[1]Optional Changes'!B23</f>
        <v>77559</v>
      </c>
      <c r="D25" s="33">
        <f>'[1]Optional Changes'!F23</f>
        <v>79886</v>
      </c>
      <c r="E25" s="20">
        <v>3000</v>
      </c>
      <c r="F25" s="20">
        <v>3000</v>
      </c>
      <c r="G25" s="30">
        <v>652.5</v>
      </c>
      <c r="H25" s="26">
        <f t="shared" si="0"/>
        <v>712.5</v>
      </c>
      <c r="I25" s="22">
        <f t="shared" si="1"/>
        <v>2387</v>
      </c>
      <c r="J25" s="8"/>
      <c r="K25" s="34">
        <f>SUM(I7:I25)*1.201278</f>
        <v>74521.280729999999</v>
      </c>
      <c r="L25" s="23"/>
    </row>
    <row r="26" spans="1:12" ht="9" customHeight="1">
      <c r="A26" s="5"/>
      <c r="B26" s="35"/>
      <c r="C26" s="35"/>
      <c r="D26" s="35"/>
      <c r="E26" s="35"/>
      <c r="F26" s="35"/>
      <c r="G26" s="35"/>
      <c r="H26" s="35"/>
      <c r="I26" s="35"/>
      <c r="J26" s="8"/>
    </row>
    <row r="27" spans="1:12" ht="37.5" customHeight="1">
      <c r="A27" s="5"/>
      <c r="B27" s="36" t="s">
        <v>30</v>
      </c>
      <c r="C27" s="36"/>
      <c r="D27" s="36"/>
      <c r="E27" s="36"/>
      <c r="F27" s="36"/>
      <c r="G27" s="36"/>
      <c r="H27" s="36"/>
      <c r="I27" s="36"/>
      <c r="J27" s="8"/>
    </row>
    <row r="28" spans="1:12" ht="39" customHeight="1">
      <c r="A28" s="5"/>
      <c r="B28" s="36" t="s">
        <v>31</v>
      </c>
      <c r="C28" s="36"/>
      <c r="D28" s="36"/>
      <c r="E28" s="36"/>
      <c r="F28" s="36"/>
      <c r="G28" s="36"/>
      <c r="H28" s="36"/>
      <c r="I28" s="36"/>
      <c r="J28" s="8"/>
    </row>
    <row r="29" spans="1:12" ht="6" customHeight="1">
      <c r="A29" s="37"/>
      <c r="B29" s="38"/>
      <c r="C29" s="38"/>
      <c r="D29" s="38"/>
      <c r="E29" s="38"/>
      <c r="F29" s="38"/>
      <c r="G29" s="38"/>
      <c r="H29" s="38"/>
      <c r="I29" s="38"/>
      <c r="J29" s="39"/>
    </row>
  </sheetData>
  <mergeCells count="5">
    <mergeCell ref="B2:I2"/>
    <mergeCell ref="B3:I3"/>
    <mergeCell ref="B4:I4"/>
    <mergeCell ref="B27:I27"/>
    <mergeCell ref="B28:I28"/>
  </mergeCells>
  <pageMargins left="0.15" right="0.15" top="1" bottom="1" header="0.5" footer="0.5"/>
  <pageSetup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Announcement</vt:lpstr>
      <vt:lpstr>Announcement!Print_Area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Sadler</dc:creator>
  <cp:lastModifiedBy>Darryl Sadler</cp:lastModifiedBy>
  <dcterms:created xsi:type="dcterms:W3CDTF">2024-07-25T18:18:49Z</dcterms:created>
  <dcterms:modified xsi:type="dcterms:W3CDTF">2024-07-25T18:19:36Z</dcterms:modified>
</cp:coreProperties>
</file>